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47d6eb06549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s" sheetId="1" r:id="R6a8f9c177f7a4224"/>
    <x:sheet xmlns:r="http://schemas.openxmlformats.org/officeDocument/2006/relationships" name="Capacity" sheetId="2" r:id="Rc971f1c662b541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"/>
    <x:numFmt numFmtId="202" formatCode="0.0%"/>
    <x:numFmt numFmtId="203" formatCode="0"/>
  </x:numFmts>
  <x:fonts count="23">
    <x:font>
      <x:sz val="11"/>
      <x:name val="Carlito"/>
    </x:font>
    <x:font>
      <x:sz val="11"/>
      <x:color rgb="FF172033"/>
      <x:name val="Arial"/>
    </x:font>
    <x:font>
      <x:b/>
      <x:sz val="21"/>
      <x:color rgb="FF8E006C"/>
      <x:name val="Times New Roman"/>
    </x:font>
    <x:font>
      <x:sz val="10"/>
      <x:color rgb="FF333333"/>
      <x:name val="Arial"/>
    </x:font>
    <x:font>
      <x:b/>
      <x:sz val="12"/>
      <x:color rgb="FF172033"/>
      <x:name val="Arial"/>
    </x:font>
    <x:font>
      <x:sz val="11"/>
      <x:color rgb="FF172033"/>
      <x:name val="Times New Roman"/>
    </x:font>
    <x:font>
      <x:sz val="11"/>
      <x:color rgb="FF172033"/>
      <x:name val="Courier New"/>
    </x:font>
    <x:font>
      <x:sz val="11"/>
      <x:color rgb="FF172033"/>
      <x:name val="Arial"/>
    </x:font>
    <x:font>
      <x:sz val="12"/>
      <x:color rgb="FF172033"/>
      <x:name val="Times New Roman"/>
    </x:font>
    <x:font>
      <x:b/>
      <x:sz val="11"/>
      <x:color rgb="FF172033"/>
      <x:name val="Courier New"/>
    </x:font>
    <x:font>
      <x:sz val="12"/>
      <x:color rgb="FF172033"/>
      <x:name val="Courier New"/>
    </x:font>
    <x:font>
      <x:b/>
      <x:sz val="11"/>
      <x:color rgb="FF172033"/>
      <x:name val="Times New Roman"/>
    </x:font>
    <x:font>
      <x:sz val="12"/>
      <x:color rgb="FF172033"/>
      <x:name val="Arial"/>
    </x:font>
    <x:font>
      <x:b/>
      <x:sz val="11"/>
      <x:color rgb="FF172033"/>
      <x:name val="Arial"/>
    </x:font>
    <x:font>
      <x:b/>
      <x:sz val="11"/>
      <x:color rgb="FFFFFFFF"/>
      <x:name val="Arial"/>
    </x:font>
    <x:font>
      <x:b/>
      <x:sz val="12"/>
      <x:color rgb="FF202020"/>
      <x:name val="Courier New"/>
    </x:font>
    <x:font>
      <x:b/>
      <x:sz val="12"/>
      <x:color rgb="FF7C004F"/>
      <x:name val="Times New Roman"/>
    </x:font>
    <x:font>
      <x:i/>
      <x:sz val="11"/>
      <x:color rgb="FF222222"/>
      <x:name val="Times New Roman"/>
    </x:font>
    <x:font>
      <x:sz val="11"/>
      <x:color rgb="FF222222"/>
      <x:name val="Courier New"/>
    </x:font>
    <x:font>
      <x:sz val="11"/>
      <x:color rgb="FF222222"/>
      <x:name val="Arial"/>
    </x:font>
    <x:font>
      <x:b/>
      <x:sz val="11"/>
      <x:color rgb="FFFFFFFF"/>
      <x:name val="Courier New"/>
    </x:font>
    <x:font>
      <x:b/>
      <x:sz val="13"/>
      <x:color rgb="FF341B70"/>
      <x:name val="Times New Roman"/>
    </x:font>
    <x:font>
      <x:b/>
      <x:sz val="12"/>
      <x:color rgb="FF132E69"/>
      <x:name val="Times New Roman"/>
    </x:font>
  </x:fonts>
  <x:fills count="20">
    <x:fill>
      <x:patternFill patternType="none"/>
    </x:fill>
    <x:fill>
      <x:patternFill patternType="gray125"/>
    </x:fill>
    <x:fill>
      <x:patternFill patternType="solid">
        <x:fgColor rgb="FFFFF200"/>
      </x:patternFill>
    </x:fill>
    <x:fill>
      <x:patternFill patternType="solid">
        <x:fgColor rgb="FFF7A3DD"/>
      </x:patternFill>
    </x:fill>
    <x:fill>
      <x:patternFill patternType="solid">
        <x:fgColor rgb="FFA8EEFF"/>
      </x:patternFill>
    </x:fill>
    <x:fill>
      <x:patternFill patternType="solid">
        <x:fgColor rgb="FFC5FF8A"/>
      </x:patternFill>
    </x:fill>
    <x:fill>
      <x:patternFill patternType="solid">
        <x:fgColor rgb="FFFFC08A"/>
      </x:patternFill>
    </x:fill>
    <x:fill>
      <x:patternFill patternType="solid">
        <x:fgColor rgb="FFE6D4FF"/>
      </x:patternFill>
    </x:fill>
    <x:fill>
      <x:patternFill patternType="solid">
        <x:fgColor rgb="FF733CFF"/>
      </x:patternFill>
    </x:fill>
    <x:fill>
      <x:patternFill patternType="solid">
        <x:fgColor rgb="FF0A6052"/>
      </x:patternFill>
    </x:fill>
    <x:fill>
      <x:patternFill patternType="solid">
        <x:fgColor rgb="FFAE225F"/>
      </x:patternFill>
    </x:fill>
    <x:fill>
      <x:patternFill patternType="solid">
        <x:fgColor rgb="FFFF9D00"/>
      </x:patternFill>
    </x:fill>
    <x:fill>
      <x:patternFill patternType="solid">
        <x:fgColor rgb="FFD9FFFF"/>
      </x:patternFill>
    </x:fill>
    <x:fill>
      <x:patternFill patternType="solid">
        <x:fgColor rgb="FFFFC1F3"/>
      </x:patternFill>
    </x:fill>
    <x:fill>
      <x:patternFill patternType="solid">
        <x:fgColor rgb="FFC7FFAA"/>
      </x:patternFill>
    </x:fill>
    <x:fill>
      <x:patternFill patternType="solid">
        <x:fgColor rgb="FFFFB14B"/>
      </x:patternFill>
    </x:fill>
    <x:fill>
      <x:patternFill patternType="solid">
        <x:fgColor rgb="FFDF0F64"/>
      </x:patternFill>
    </x:fill>
    <x:fill>
      <x:patternFill patternType="solid">
        <x:fgColor rgb="FF264BB6"/>
      </x:patternFill>
    </x:fill>
    <x:fill>
      <x:patternFill patternType="solid">
        <x:fgColor rgb="FF9EFF00"/>
      </x:patternFill>
    </x:fill>
    <x:fill>
      <x:patternFill patternType="solid">
        <x:fgColor rgb="FFFBC6FC"/>
      </x:patternFill>
    </x:fill>
  </x:fills>
  <x:borders count="6">
    <x:border>
      <x:left/>
      <x:right/>
      <x:top/>
      <x:bottom/>
      <x:diagonal/>
    </x:border>
    <x:border>
      <x:left style="medium">
        <x:color rgb="FFA00080"/>
      </x:left>
      <x:right style="medium">
        <x:color rgb="FFA00080"/>
      </x:right>
      <x:top style="medium">
        <x:color rgb="FFA00080"/>
      </x:top>
      <x:bottom style="medium">
        <x:color rgb="FFA00080"/>
      </x:bottom>
      <x:diagonal/>
    </x:border>
    <x:border>
      <x:left style="dotted">
        <x:color rgb="FF186FAA"/>
      </x:left>
      <x:right style="dotted">
        <x:color rgb="FF186FAA"/>
      </x:right>
      <x:top style="dotted">
        <x:color rgb="FF186FAA"/>
      </x:top>
      <x:bottom style="dotted">
        <x:color rgb="FF186FAA"/>
      </x:bottom>
      <x:diagonal/>
    </x:border>
    <x:border>
      <x:left style="thick">
        <x:color rgb="FF2430A0"/>
      </x:left>
      <x:right style="thick">
        <x:color rgb="FF2430A0"/>
      </x:right>
      <x:top style="thick">
        <x:color rgb="FF2430A0"/>
      </x:top>
      <x:bottom style="thick">
        <x:color rgb="FF2430A0"/>
      </x:bottom>
      <x:diagonal/>
    </x:border>
    <x:border>
      <x:left style="dashed">
        <x:color rgb="FF5525A0"/>
      </x:left>
      <x:right style="dashed">
        <x:color rgb="FF5525A0"/>
      </x:right>
      <x:top style="dashed">
        <x:color rgb="FF5525A0"/>
      </x:top>
      <x:bottom style="dashed">
        <x:color rgb="FF5525A0"/>
      </x:bottom>
      <x:diagonal/>
    </x:border>
    <x:border>
      <x:left style="medium">
        <x:color rgb="FFE52E78"/>
      </x:left>
      <x:right style="medium">
        <x:color rgb="FFE52E78"/>
      </x:right>
      <x:top style="medium">
        <x:color rgb="FFE52E78"/>
      </x:top>
      <x:bottom style="medium">
        <x:color rgb="FFE52E78"/>
      </x:bottom>
      <x:diagonal/>
    </x:border>
  </x:borders>
  <x:cellStyleXfs count="1">
    <x:xf numFmtId="0" fontId="0" fillId="0" borderId="0"/>
  </x:cellStyleXfs>
  <x:cellXfs count="1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left" vertical="center"/>
    </x:xf>
    <x:xf numFmtId="0" fontId="6" fillId="4" borderId="2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 applyAlignment="1">
      <x:alignment horizontal="right"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horizontal="left" vertical="center"/>
    </x:xf>
    <x:xf numFmtId="0" fontId="8" fillId="6" borderId="1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horizontal="left" vertical="center"/>
    </x:xf>
    <x:xf numFmtId="0" fontId="9" fillId="7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center" vertical="center"/>
    </x:xf>
    <x:xf numFmtId="0" fontId="7" fillId="2" borderId="2" xfId="0" applyNumberFormat="1" applyFont="1" applyFill="1" applyBorder="1" applyAlignment="1">
      <x:alignment horizontal="left" vertical="center"/>
    </x:xf>
    <x:xf numFmtId="0" fontId="10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horizontal="left" vertical="center"/>
    </x:xf>
    <x:xf numFmtId="0" fontId="10" fillId="4" borderId="1" xfId="0" applyNumberFormat="1" applyFont="1" applyFill="1" applyBorder="1" applyAlignment="1">
      <x:alignment horizontal="left" vertical="center"/>
    </x:xf>
    <x:xf numFmtId="0" fontId="11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horizontal="left" vertical="center"/>
    </x:xf>
    <x:xf numFmtId="0" fontId="11" fillId="6" borderId="2" xfId="0" applyNumberFormat="1" applyFont="1" applyFill="1" applyBorder="1" applyAlignment="1">
      <x:alignment horizontal="left"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12" fillId="2" borderId="1" xfId="0" applyNumberFormat="1" applyFont="1" applyFill="1" applyBorder="1" applyAlignment="1">
      <x:alignment horizontal="center" vertical="center"/>
    </x:xf>
    <x:xf numFmtId="0" fontId="12" fillId="2" borderId="1" xfId="0" applyNumberFormat="1" applyFont="1" applyFill="1" applyBorder="1" applyAlignment="1">
      <x:alignment horizontal="left" vertical="center"/>
    </x:xf>
    <x:xf numFmtId="0" fontId="13" fillId="5" borderId="0" xfId="0" applyNumberFormat="1" applyFont="1" applyFill="1" applyBorder="1" applyAlignment="1">
      <x:alignment vertical="center"/>
    </x:xf>
    <x:xf numFmtId="0" fontId="13" fillId="5" borderId="0" xfId="0" applyNumberFormat="1" applyFont="1" applyFill="1" applyBorder="1" applyAlignment="1">
      <x:alignment horizontal="center" vertical="center"/>
    </x:xf>
    <x:xf numFmtId="0" fontId="13" fillId="5" borderId="0" xfId="0" applyNumberFormat="1" applyFont="1" applyFill="1" applyBorder="1" applyAlignment="1">
      <x:alignment horizontal="right" vertical="center"/>
    </x:xf>
    <x:xf numFmtId="200" fontId="4" fillId="2" borderId="1" xfId="0" applyNumberFormat="1" applyFont="1" applyFill="1" applyBorder="1" applyAlignment="1">
      <x:alignment horizontal="center" vertical="center"/>
    </x:xf>
    <x:xf numFmtId="200" fontId="5" fillId="3" borderId="0" xfId="0" applyNumberFormat="1" applyFont="1" applyFill="1" applyBorder="1" applyAlignment="1">
      <x:alignment horizontal="left" vertical="center"/>
    </x:xf>
    <x:xf numFmtId="200" fontId="6" fillId="4" borderId="2" xfId="0" applyNumberFormat="1" applyFont="1" applyFill="1" applyBorder="1" applyAlignment="1">
      <x:alignment horizontal="left" vertical="center"/>
    </x:xf>
    <x:xf numFmtId="200" fontId="7" fillId="5" borderId="0" xfId="0" applyNumberFormat="1" applyFont="1" applyFill="1" applyBorder="1" applyAlignment="1">
      <x:alignment horizontal="center" vertical="center"/>
    </x:xf>
    <x:xf numFmtId="200" fontId="8" fillId="6" borderId="1" xfId="0" applyNumberFormat="1" applyFont="1" applyFill="1" applyBorder="1" applyAlignment="1">
      <x:alignment horizontal="left" vertical="center"/>
    </x:xf>
    <x:xf numFmtId="200" fontId="9" fillId="7" borderId="0" xfId="0" applyNumberFormat="1" applyFont="1" applyFill="1" applyBorder="1" applyAlignment="1">
      <x:alignment horizontal="left" vertical="center"/>
    </x:xf>
    <x:xf numFmtId="200" fontId="7" fillId="2" borderId="2" xfId="0" applyNumberFormat="1" applyFont="1" applyFill="1" applyBorder="1" applyAlignment="1">
      <x:alignment horizontal="center" vertical="center"/>
    </x:xf>
    <x:xf numFmtId="200" fontId="10" fillId="4" borderId="1" xfId="0" applyNumberFormat="1" applyFont="1" applyFill="1" applyBorder="1" applyAlignment="1">
      <x:alignment horizontal="left" vertical="center"/>
    </x:xf>
    <x:xf numFmtId="200" fontId="11" fillId="6" borderId="2" xfId="0" applyNumberFormat="1" applyFont="1" applyFill="1" applyBorder="1" applyAlignment="1">
      <x:alignment horizontal="left" vertical="center"/>
    </x:xf>
    <x:xf numFmtId="200" fontId="6" fillId="7" borderId="0" xfId="0" applyNumberFormat="1" applyFont="1" applyFill="1" applyBorder="1" applyAlignment="1">
      <x:alignment horizontal="left" vertical="center"/>
    </x:xf>
    <x:xf numFmtId="200" fontId="12" fillId="2" borderId="1" xfId="0" applyNumberFormat="1" applyFont="1" applyFill="1" applyBorder="1" applyAlignment="1">
      <x:alignment horizontal="center" vertical="center"/>
    </x:xf>
    <x:xf numFmtId="200" fontId="13" fillId="5" borderId="0" xfId="0" applyNumberFormat="1" applyFont="1" applyFill="1" applyBorder="1" applyAlignment="1">
      <x:alignment horizontal="center" vertical="center"/>
    </x:xf>
    <x:xf numFmtId="201" fontId="4" fillId="2" borderId="1" xfId="0" applyNumberFormat="1" applyFont="1" applyFill="1" applyBorder="1" applyAlignment="1">
      <x:alignment horizontal="lef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horizontal="left" vertical="center"/>
    </x:xf>
    <x:xf numFmtId="201" fontId="7" fillId="5" borderId="0" xfId="0" applyNumberFormat="1" applyFont="1" applyFill="1" applyBorder="1" applyAlignment="1">
      <x:alignment horizontal="right" vertical="center"/>
    </x:xf>
    <x:xf numFmtId="201" fontId="8" fillId="6" borderId="1" xfId="0" applyNumberFormat="1" applyFont="1" applyFill="1" applyBorder="1" applyAlignment="1">
      <x:alignment horizontal="left" vertical="center"/>
    </x:xf>
    <x:xf numFmtId="201" fontId="9" fillId="7" borderId="0" xfId="0" applyNumberFormat="1" applyFont="1" applyFill="1" applyBorder="1" applyAlignment="1">
      <x:alignment horizontal="right" vertical="center"/>
    </x:xf>
    <x:xf numFmtId="201" fontId="7" fillId="2" borderId="2" xfId="0" applyNumberFormat="1" applyFont="1" applyFill="1" applyBorder="1" applyAlignment="1">
      <x:alignment horizontal="left" vertical="center"/>
    </x:xf>
    <x:xf numFmtId="201" fontId="10" fillId="4" borderId="1" xfId="0" applyNumberFormat="1" applyFont="1" applyFill="1" applyBorder="1" applyAlignment="1">
      <x:alignment horizontal="left" vertical="center"/>
    </x:xf>
    <x:xf numFmtId="201" fontId="11" fillId="6" borderId="2" xfId="0" applyNumberFormat="1" applyFont="1" applyFill="1" applyBorder="1" applyAlignment="1">
      <x:alignment horizontal="left" vertical="center"/>
    </x:xf>
    <x:xf numFmtId="201" fontId="6" fillId="7" borderId="0" xfId="0" applyNumberFormat="1" applyFont="1" applyFill="1" applyBorder="1" applyAlignment="1">
      <x:alignment horizontal="right" vertical="center"/>
    </x:xf>
    <x:xf numFmtId="201" fontId="12" fillId="2" borderId="1" xfId="0" applyNumberFormat="1" applyFont="1" applyFill="1" applyBorder="1" applyAlignment="1">
      <x:alignment horizontal="left" vertical="center"/>
    </x:xf>
    <x:xf numFmtId="201" fontId="13" fillId="5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vertical="center"/>
    </x:xf>
    <x:xf numFmtId="202" fontId="4" fillId="2" borderId="1" xfId="0" applyNumberFormat="1" applyFont="1" applyFill="1" applyBorder="1" applyAlignment="1">
      <x:alignment horizontal="left" vertical="center"/>
    </x:xf>
    <x:xf numFmtId="202" fontId="5" fillId="3" borderId="0" xfId="0" applyNumberFormat="1" applyFont="1" applyFill="1" applyBorder="1" applyAlignment="1">
      <x:alignment horizontal="right" vertical="center"/>
    </x:xf>
    <x:xf numFmtId="202" fontId="6" fillId="4" borderId="2" xfId="0" applyNumberFormat="1" applyFont="1" applyFill="1" applyBorder="1" applyAlignment="1">
      <x:alignment horizontal="left" vertical="center"/>
    </x:xf>
    <x:xf numFmtId="202" fontId="7" fillId="5" borderId="0" xfId="0" applyNumberFormat="1" applyFont="1" applyFill="1" applyBorder="1" applyAlignment="1">
      <x:alignment horizontal="right" vertical="center"/>
    </x:xf>
    <x:xf numFmtId="202" fontId="8" fillId="6" borderId="1" xfId="0" applyNumberFormat="1" applyFont="1" applyFill="1" applyBorder="1" applyAlignment="1">
      <x:alignment horizontal="left" vertical="center"/>
    </x:xf>
    <x:xf numFmtId="202" fontId="9" fillId="7" borderId="0" xfId="0" applyNumberFormat="1" applyFont="1" applyFill="1" applyBorder="1" applyAlignment="1">
      <x:alignment horizontal="right" vertical="center"/>
    </x:xf>
    <x:xf numFmtId="202" fontId="7" fillId="2" borderId="2" xfId="0" applyNumberFormat="1" applyFont="1" applyFill="1" applyBorder="1" applyAlignment="1">
      <x:alignment horizontal="left" vertical="center"/>
    </x:xf>
    <x:xf numFmtId="202" fontId="10" fillId="4" borderId="1" xfId="0" applyNumberFormat="1" applyFont="1" applyFill="1" applyBorder="1" applyAlignment="1">
      <x:alignment horizontal="left" vertical="center"/>
    </x:xf>
    <x:xf numFmtId="202" fontId="11" fillId="6" borderId="2" xfId="0" applyNumberFormat="1" applyFont="1" applyFill="1" applyBorder="1" applyAlignment="1">
      <x:alignment horizontal="left" vertical="center"/>
    </x:xf>
    <x:xf numFmtId="202" fontId="6" fillId="7" borderId="0" xfId="0" applyNumberFormat="1" applyFont="1" applyFill="1" applyBorder="1" applyAlignment="1">
      <x:alignment horizontal="right" vertical="center"/>
    </x:xf>
    <x:xf numFmtId="202" fontId="12" fillId="2" borderId="1" xfId="0" applyNumberFormat="1" applyFont="1" applyFill="1" applyBorder="1" applyAlignment="1">
      <x:alignment horizontal="left" vertical="center"/>
    </x:xf>
    <x:xf numFmtId="202" fontId="13" fillId="5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/>
    </x:xf>
    <x:xf numFmtId="0" fontId="14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 wrapText="1"/>
    </x:xf>
    <x:xf numFmtId="0" fontId="1" fillId="11" borderId="0" xfId="0" applyNumberFormat="1" applyFont="1" applyFill="1" applyBorder="1" applyAlignment="1">
      <x:alignment vertical="center"/>
    </x:xf>
    <x:xf numFmtId="201" fontId="1" fillId="11" borderId="0" xfId="0" applyNumberFormat="1" applyFont="1" applyFill="1" applyBorder="1" applyAlignment="1">
      <x:alignment vertical="center"/>
    </x:xf>
    <x:xf numFmtId="202" fontId="1" fillId="11" borderId="0" xfId="0" applyNumberFormat="1" applyFont="1" applyFill="1" applyBorder="1" applyAlignment="1">
      <x:alignment vertical="center"/>
    </x:xf>
    <x:xf numFmtId="0" fontId="15" fillId="11" borderId="0" xfId="0" applyNumberFormat="1" applyFont="1" applyFill="1" applyBorder="1" applyAlignment="1">
      <x:alignment vertical="center"/>
    </x:xf>
    <x:xf numFmtId="201" fontId="15" fillId="11" borderId="0" xfId="0" applyNumberFormat="1" applyFont="1" applyFill="1" applyBorder="1" applyAlignment="1">
      <x:alignment vertical="center"/>
    </x:xf>
    <x:xf numFmtId="202" fontId="15" fillId="11" borderId="0" xfId="0" applyNumberFormat="1" applyFont="1" applyFill="1" applyBorder="1" applyAlignment="1">
      <x:alignment vertical="center"/>
    </x:xf>
    <x:xf numFmtId="0" fontId="15" fillId="11" borderId="3" xfId="0" applyNumberFormat="1" applyFont="1" applyFill="1" applyBorder="1" applyAlignment="1">
      <x:alignment vertical="center"/>
    </x:xf>
    <x:xf numFmtId="201" fontId="15" fillId="11" borderId="3" xfId="0" applyNumberFormat="1" applyFont="1" applyFill="1" applyBorder="1" applyAlignment="1">
      <x:alignment vertical="center"/>
    </x:xf>
    <x:xf numFmtId="202" fontId="15" fillId="11" borderId="3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/>
    </x:xf>
    <x:xf numFmtId="201" fontId="1" fillId="12" borderId="0" xfId="0" applyNumberFormat="1" applyFont="1" applyFill="1" applyBorder="1" applyAlignment="1">
      <x:alignment vertical="center"/>
    </x:xf>
    <x:xf numFmtId="201" fontId="1" fillId="13" borderId="0" xfId="0" applyNumberFormat="1" applyFont="1" applyFill="1" applyBorder="1" applyAlignment="1">
      <x:alignment vertical="center"/>
    </x:xf>
    <x:xf numFmtId="201" fontId="1" fillId="14" borderId="0" xfId="0" applyNumberFormat="1" applyFont="1" applyFill="1" applyBorder="1" applyAlignment="1">
      <x:alignment vertical="center"/>
    </x:xf>
    <x:xf numFmtId="201" fontId="1" fillId="15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 applyAlignment="1">
      <x:alignment vertical="center"/>
    </x:xf>
    <x:xf numFmtId="0" fontId="17" fillId="5" borderId="0" xfId="0" applyNumberFormat="1" applyFont="1" applyFill="1" applyBorder="1" applyAlignment="1">
      <x:alignment horizontal="right" vertical="center"/>
    </x:xf>
    <x:xf numFmtId="0" fontId="17" fillId="5" borderId="4" xfId="0" applyNumberFormat="1" applyFont="1" applyFill="1" applyBorder="1" applyAlignment="1">
      <x:alignment horizontal="right" vertical="center"/>
    </x:xf>
    <x:xf numFmtId="0" fontId="18" fillId="6" borderId="0" xfId="0" applyNumberFormat="1" applyFont="1" applyFill="1" applyBorder="1" applyAlignment="1">
      <x:alignment vertical="center"/>
    </x:xf>
    <x:xf numFmtId="0" fontId="18" fillId="6" borderId="0" xfId="0" applyNumberFormat="1" applyFont="1" applyFill="1" applyBorder="1" applyAlignment="1">
      <x:alignment horizontal="center" vertical="center"/>
    </x:xf>
    <x:xf numFmtId="0" fontId="19" fillId="7" borderId="0" xfId="0" applyNumberFormat="1" applyFont="1" applyFill="1" applyBorder="1" applyAlignment="1">
      <x:alignment vertical="center"/>
    </x:xf>
    <x:xf numFmtId="0" fontId="19" fillId="7" borderId="0" xfId="0" applyNumberFormat="1" applyFont="1" applyFill="1" applyBorder="1" applyAlignment="1">
      <x:alignment horizontal="right" vertical="center"/>
    </x:xf>
    <x:xf numFmtId="0" fontId="19" fillId="7" borderId="4" xfId="0" applyNumberFormat="1" applyFont="1" applyFill="1" applyBorder="1" applyAlignment="1">
      <x:alignment horizontal="right" vertical="center"/>
    </x:xf>
    <x:xf numFmtId="0" fontId="17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horizontal="center" vertical="center"/>
    </x:xf>
    <x:xf numFmtId="0" fontId="18" fillId="3" borderId="0" xfId="0" applyNumberFormat="1" applyFont="1" applyFill="1" applyBorder="1" applyAlignment="1">
      <x:alignment vertical="center"/>
    </x:xf>
    <x:xf numFmtId="0" fontId="18" fillId="3" borderId="0" xfId="0" applyNumberFormat="1" applyFont="1" applyFill="1" applyBorder="1" applyAlignment="1">
      <x:alignment horizontal="right" vertical="center"/>
    </x:xf>
    <x:xf numFmtId="0" fontId="18" fillId="3" borderId="4" xfId="0" applyNumberFormat="1" applyFont="1" applyFill="1" applyBorder="1" applyAlignment="1">
      <x:alignment horizontal="right" vertical="center"/>
    </x:xf>
    <x:xf numFmtId="0" fontId="19" fillId="4" borderId="0" xfId="0" applyNumberFormat="1" applyFont="1" applyFill="1" applyBorder="1" applyAlignment="1">
      <x:alignment vertical="center"/>
    </x:xf>
    <x:xf numFmtId="0" fontId="19" fillId="4" borderId="0" xfId="0" applyNumberFormat="1" applyFont="1" applyFill="1" applyBorder="1" applyAlignment="1">
      <x:alignment horizontal="center" vertical="center"/>
    </x:xf>
    <x:xf numFmtId="0" fontId="1" fillId="16" borderId="0" xfId="0" applyNumberFormat="1" applyFont="1" applyFill="1" applyBorder="1" applyAlignment="1">
      <x:alignment vertical="center"/>
    </x:xf>
    <x:xf numFmtId="0" fontId="20" fillId="16" borderId="0" xfId="0" applyNumberFormat="1" applyFont="1" applyFill="1" applyBorder="1" applyAlignment="1">
      <x:alignment vertical="center"/>
    </x:xf>
    <x:xf numFmtId="0" fontId="20" fillId="16" borderId="0" xfId="0" applyNumberFormat="1" applyFont="1" applyFill="1" applyBorder="1" applyAlignment="1">
      <x:alignment vertical="center" wrapText="1"/>
    </x:xf>
    <x:xf numFmtId="0" fontId="20" fillId="17" borderId="0" xfId="0" applyNumberFormat="1" applyFont="1" applyFill="1" applyBorder="1" applyAlignment="1">
      <x:alignment vertical="center" wrapText="1"/>
    </x:xf>
    <x:xf numFmtId="0" fontId="1" fillId="18" borderId="0" xfId="0" applyNumberFormat="1" applyFont="1" applyFill="1" applyBorder="1" applyAlignment="1">
      <x:alignment vertical="center"/>
    </x:xf>
    <x:xf numFmtId="0" fontId="21" fillId="18" borderId="0" xfId="0" applyNumberFormat="1" applyFont="1" applyFill="1" applyBorder="1" applyAlignment="1">
      <x:alignment vertical="center"/>
    </x:xf>
    <x:xf numFmtId="0" fontId="21" fillId="18" borderId="5" xfId="0" applyNumberFormat="1" applyFont="1" applyFill="1" applyBorder="1" applyAlignment="1">
      <x:alignment vertical="center"/>
    </x:xf>
    <x:xf numFmtId="203" fontId="17" fillId="5" borderId="4" xfId="0" applyNumberFormat="1" applyFont="1" applyFill="1" applyBorder="1" applyAlignment="1">
      <x:alignment horizontal="right" vertical="center"/>
    </x:xf>
    <x:xf numFmtId="203" fontId="18" fillId="6" borderId="0" xfId="0" applyNumberFormat="1" applyFont="1" applyFill="1" applyBorder="1" applyAlignment="1">
      <x:alignment horizontal="center" vertical="center"/>
    </x:xf>
    <x:xf numFmtId="203" fontId="19" fillId="7" borderId="4" xfId="0" applyNumberFormat="1" applyFont="1" applyFill="1" applyBorder="1" applyAlignment="1">
      <x:alignment horizontal="right" vertical="center"/>
    </x:xf>
    <x:xf numFmtId="203" fontId="17" fillId="2" borderId="0" xfId="0" applyNumberFormat="1" applyFont="1" applyFill="1" applyBorder="1" applyAlignment="1">
      <x:alignment horizontal="center" vertical="center"/>
    </x:xf>
    <x:xf numFmtId="203" fontId="18" fillId="3" borderId="4" xfId="0" applyNumberFormat="1" applyFont="1" applyFill="1" applyBorder="1" applyAlignment="1">
      <x:alignment horizontal="right" vertical="center"/>
    </x:xf>
    <x:xf numFmtId="203" fontId="19" fillId="4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/>
    </x:xf>
    <x:xf numFmtId="203" fontId="21" fillId="18" borderId="5" xfId="0" applyNumberFormat="1" applyFont="1" applyFill="1" applyBorder="1" applyAlignment="1">
      <x:alignment vertical="center"/>
    </x:xf>
    <x:xf numFmtId="202" fontId="17" fillId="5" borderId="4" xfId="0" applyNumberFormat="1" applyFont="1" applyFill="1" applyBorder="1" applyAlignment="1">
      <x:alignment horizontal="right" vertical="center"/>
    </x:xf>
    <x:xf numFmtId="202" fontId="18" fillId="6" borderId="0" xfId="0" applyNumberFormat="1" applyFont="1" applyFill="1" applyBorder="1" applyAlignment="1">
      <x:alignment horizontal="center" vertical="center"/>
    </x:xf>
    <x:xf numFmtId="202" fontId="19" fillId="7" borderId="4" xfId="0" applyNumberFormat="1" applyFont="1" applyFill="1" applyBorder="1" applyAlignment="1">
      <x:alignment horizontal="right" vertical="center"/>
    </x:xf>
    <x:xf numFmtId="202" fontId="17" fillId="2" borderId="0" xfId="0" applyNumberFormat="1" applyFont="1" applyFill="1" applyBorder="1" applyAlignment="1">
      <x:alignment horizontal="center" vertical="center"/>
    </x:xf>
    <x:xf numFmtId="202" fontId="18" fillId="3" borderId="4" xfId="0" applyNumberFormat="1" applyFont="1" applyFill="1" applyBorder="1" applyAlignment="1">
      <x:alignment horizontal="right" vertical="center"/>
    </x:xf>
    <x:xf numFmtId="202" fontId="19" fillId="4" borderId="0" xfId="0" applyNumberFormat="1" applyFont="1" applyFill="1" applyBorder="1" applyAlignment="1">
      <x:alignment horizontal="center" vertical="center"/>
    </x:xf>
    <x:xf numFmtId="202" fontId="21" fillId="18" borderId="5" xfId="0" applyNumberFormat="1" applyFont="1" applyFill="1" applyBorder="1" applyAlignment="1">
      <x:alignment vertical="center"/>
    </x:xf>
    <x:xf numFmtId="0" fontId="1" fillId="19" borderId="0" xfId="0" applyNumberFormat="1" applyFont="1" applyFill="1" applyBorder="1" applyAlignment="1">
      <x:alignment vertical="center"/>
    </x:xf>
    <x:xf numFmtId="203" fontId="1" fillId="19" borderId="0" xfId="0" applyNumberFormat="1" applyFont="1" applyFill="1" applyBorder="1" applyAlignment="1">
      <x:alignment vertical="center"/>
    </x:xf>
    <x:xf numFmtId="0" fontId="22" fillId="19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A0000"/>
      </x:font>
      <x:fill>
        <x:patternFill patternType="solid">
          <x:bgColor rgb="FFFFC4C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cd3cf21644bbb" /><Relationship Type="http://schemas.openxmlformats.org/officeDocument/2006/relationships/theme" Target="/xl/theme/theme1.xml" Id="R570499b559aa4bb0" /><Relationship Type="http://schemas.openxmlformats.org/officeDocument/2006/relationships/sharedStrings" Target="/xl/sharedStrings.xml" Id="Rd578a35d351f474a" /><Relationship Type="http://schemas.openxmlformats.org/officeDocument/2006/relationships/worksheet" Target="/xl/worksheets/sheet1.xml" Id="R6a8f9c177f7a4224" /><Relationship Type="http://schemas.openxmlformats.org/officeDocument/2006/relationships/worksheet" Target="/xl/worksheets/sheet2.xml" Id="Rc971f1c662b541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00B8"/>
  </x:sheetPr>
  <x:sheetViews>
    <x:sheetView showGridLines="1" workbookViewId="0"/>
  </x:sheetViews>
  <x:sheetFormatPr defaultRowHeight="15"/>
  <x:cols>
    <x:col min="1" max="1" width="15" hidden="0" customWidth="1"/>
    <x:col min="2" max="2" width="21" hidden="0" customWidth="1"/>
    <x:col min="3" max="3" width="19" hidden="0" customWidth="1"/>
    <x:col min="4" max="4" width="15" hidden="0" customWidth="1"/>
    <x:col min="5" max="5" width="16" hidden="0" customWidth="1"/>
    <x:col min="6" max="6" width="14" hidden="0" customWidth="1"/>
    <x:col min="7" max="7" width="14" hidden="0" customWidth="1"/>
    <x:col min="8" max="8" width="18" hidden="0" customWidth="1"/>
    <x:col min="9" max="9" width="15" hidden="0" customWidth="1"/>
    <x:col min="10" max="10" width="26" hidden="0" customWidth="1"/>
  </x:cols>
  <x:sheetData>
    <x:row r="1" ht="34" customHeight="1">
      <x:c r="A1" s="4" t="str">
        <x:v>SlopCo order pile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1" customHeight="1">
      <x:c r="A2" s="5" t="str">
        <x:v>SYNTHETIC DATA. Week of October 19, 2026.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1" customHeight="1">
      <x:c r="A3" s="5" t="str">
        <x:v>Deliberately inconsistent formatting for an Excel engine test.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 ht="24" customHeight="1">
      <x:c r="A4" s="102" t="str">
        <x:v>Ordered units</x:v>
      </x:c>
      <x:c r="B4" s="102"/>
      <x:c r="C4" s="102"/>
      <x:c r="D4" s="102" t="str">
        <x:v>Shipped units</x:v>
      </x:c>
      <x:c r="E4" s="102"/>
      <x:c r="F4" s="102"/>
      <x:c r="G4" s="102" t="str">
        <x:v>Open units</x:v>
      </x:c>
      <x:c r="H4" s="102"/>
      <x:c r="I4" s="102"/>
      <x:c r="J4" s="102" t="str">
        <x:v>Spare hours</x:v>
      </x:c>
    </x:row>
    <x:row r="5" ht="24" customHeight="1">
      <x:c r="A5" s="103" t="n">
        <x:f>F30</x:f>
        <x:v>2885</x:v>
      </x:c>
      <x:c r="B5" s="103"/>
      <x:c r="C5" s="103"/>
      <x:c r="D5" s="104" t="n">
        <x:f>G30</x:f>
        <x:v>2215</x:v>
      </x:c>
      <x:c r="E5" s="104"/>
      <x:c r="F5" s="104"/>
      <x:c r="G5" s="105" t="n">
        <x:f>H30</x:f>
        <x:v>670</x:v>
      </x:c>
      <x:c r="H5" s="105"/>
      <x:c r="I5" s="105"/>
      <x:c r="J5" s="106" t="n">
        <x:f>'Capacity'!F19</x:f>
        <x:v>39</x:v>
      </x:c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2" customHeight="1">
      <x:c r="A8" s="90" t="str">
        <x:v>Order ID</x:v>
      </x:c>
      <x:c r="B8" s="90" t="str">
        <x:v>Customer</x:v>
      </x:c>
      <x:c r="C8" s="90" t="str">
        <x:v>Product</x:v>
      </x:c>
      <x:c r="D8" s="91" t="str">
        <x:v>Owner</x:v>
      </x:c>
      <x:c r="E8" s="91" t="str">
        <x:v>Due date</x:v>
      </x:c>
      <x:c r="F8" s="91" t="str">
        <x:v>Ordered</x:v>
      </x:c>
      <x:c r="G8" s="90" t="str">
        <x:v>Shipped</x:v>
      </x:c>
      <x:c r="H8" s="92" t="str">
        <x:v>Open</x:v>
      </x:c>
      <x:c r="I8" s="92" t="str">
        <x:v>Fill rate</x:v>
      </x:c>
      <x:c r="J8" s="92" t="str">
        <x:v>Notes</x:v>
      </x:c>
    </x:row>
    <x:row r="9" ht="25" customHeight="1">
      <x:c r="A9" s="8" t="str">
        <x:v>SYN-001</x:v>
      </x:c>
      <x:c r="B9" s="8" t="str">
        <x:v>Moss Cafe</x:v>
      </x:c>
      <x:c r="C9" s="8" t="str">
        <x:v>Starter kit</x:v>
      </x:c>
      <x:c r="D9" s="8" t="str">
        <x:v>Avery</x:v>
      </x:c>
      <x:c r="E9" s="50" t="d">
        <x:v>2026-10-19T00:00:00.000Z</x:v>
      </x:c>
      <x:c r="F9" s="62" t="n">
        <x:v>120</x:v>
      </x:c>
      <x:c r="G9" s="62" t="n">
        <x:v>120</x:v>
      </x:c>
      <x:c r="H9" s="62" t="n">
        <x:f>F9-G9</x:f>
        <x:v>0</x:v>
      </x:c>
      <x:c r="I9" s="75" t="n">
        <x:f>IF(F9=0,"n.a.",G9/F9)</x:f>
        <x:v>1</x:v>
      </x:c>
      <x:c r="J9" s="8" t="str">
        <x:v>Rush order</x:v>
      </x:c>
    </x:row>
    <x:row r="10" ht="31" customHeight="1">
      <x:c r="A10" s="12" t="str">
        <x:v>SYN-002</x:v>
      </x:c>
      <x:c r="B10" s="12" t="str">
        <x:v>Paper Kite</x:v>
      </x:c>
      <x:c r="C10" s="12" t="str">
        <x:v>Refill pack</x:v>
      </x:c>
      <x:c r="D10" s="12" t="str">
        <x:v>Blair</x:v>
      </x:c>
      <x:c r="E10" s="51" t="d">
        <x:v>2026-10-20T00:00:00.000Z</x:v>
      </x:c>
      <x:c r="F10" s="63" t="n">
        <x:v>85</x:v>
      </x:c>
      <x:c r="G10" s="63" t="n">
        <x:v>60</x:v>
      </x:c>
      <x:c r="H10" s="63" t="n">
        <x:f>F10-G10</x:f>
        <x:v>25</x:v>
      </x:c>
      <x:c r="I10" s="76" t="n">
        <x:f>IF(F10=0,"n.a.",G10/F10)</x:f>
        <x:v>0.7058823529411765</x:v>
      </x:c>
      <x:c r="J10" s="12" t="str">
        <x:v>Label check</x:v>
      </x:c>
    </x:row>
    <x:row r="11" ht="24" customHeight="1">
      <x:c r="A11" s="17" t="str">
        <x:v>SYN-003</x:v>
      </x:c>
      <x:c r="B11" s="17" t="str">
        <x:v>Plum Studio</x:v>
      </x:c>
      <x:c r="C11" s="17" t="str">
        <x:v>Desk set</x:v>
      </x:c>
      <x:c r="D11" s="17" t="str">
        <x:v>Casey</x:v>
      </x:c>
      <x:c r="E11" s="52" t="d">
        <x:v>2026-10-21T00:00:00.000Z</x:v>
      </x:c>
      <x:c r="F11" s="64" t="n">
        <x:v>200</x:v>
      </x:c>
      <x:c r="G11" s="64" t="n">
        <x:v>150</x:v>
      </x:c>
      <x:c r="H11" s="64" t="n">
        <x:f>F11-G11</x:f>
        <x:v>50</x:v>
      </x:c>
      <x:c r="I11" s="77" t="n">
        <x:f>IF(F11=0,"n.a.",G11/F11)</x:f>
        <x:v>0.75</x:v>
      </x:c>
      <x:c r="J11" s="17" t="str"/>
    </x:row>
    <x:row r="12" ht="28" customHeight="1">
      <x:c r="A12" s="20" t="str">
        <x:v>SYN-004</x:v>
      </x:c>
      <x:c r="B12" s="20" t="str">
        <x:v>Cedar Lab</x:v>
      </x:c>
      <x:c r="C12" s="20" t="str">
        <x:v>Sample box</x:v>
      </x:c>
      <x:c r="D12" s="20" t="str">
        <x:v>Devon</x:v>
      </x:c>
      <x:c r="E12" s="53" t="d">
        <x:v>2026-10-22T00:00:00.000Z</x:v>
      </x:c>
      <x:c r="F12" s="65" t="n">
        <x:v>60</x:v>
      </x:c>
      <x:c r="G12" s="65" t="n">
        <x:v>60</x:v>
      </x:c>
      <x:c r="H12" s="65" t="n">
        <x:f>F12-G12</x:f>
        <x:v>0</x:v>
      </x:c>
      <x:c r="I12" s="78" t="n">
        <x:f>IF(F12=0,"n.a.",G12/F12)</x:f>
        <x:v>1</x:v>
      </x:c>
      <x:c r="J12" s="20" t="str">
        <x:v>Partial shipment</x:v>
      </x:c>
    </x:row>
    <x:row r="13" ht="25" customHeight="1">
      <x:c r="A13" s="25" t="str">
        <x:v>SYN-005</x:v>
      </x:c>
      <x:c r="B13" s="25" t="str">
        <x:v>Orbit Goods</x:v>
      </x:c>
      <x:c r="C13" s="25" t="str">
        <x:v>Starter kit</x:v>
      </x:c>
      <x:c r="D13" s="25" t="str">
        <x:v>Ellis</x:v>
      </x:c>
      <x:c r="E13" s="54" t="d">
        <x:v>2026-10-23T00:00:00.000Z</x:v>
      </x:c>
      <x:c r="F13" s="66" t="n">
        <x:v>145</x:v>
      </x:c>
      <x:c r="G13" s="66" t="n">
        <x:v>100</x:v>
      </x:c>
      <x:c r="H13" s="66" t="n">
        <x:f>F13-G13</x:f>
        <x:v>45</x:v>
      </x:c>
      <x:c r="I13" s="79" t="n">
        <x:f>IF(F13=0,"n.a.",G13/F13)</x:f>
        <x:v>0.6896551724137931</x:v>
      </x:c>
      <x:c r="J13" s="25" t="str">
        <x:v>New packaging</x:v>
      </x:c>
    </x:row>
    <x:row r="14" ht="31" customHeight="1">
      <x:c r="A14" s="28" t="str">
        <x:v>SYN-006</x:v>
      </x:c>
      <x:c r="B14" s="28" t="str">
        <x:v>Moss Cafe</x:v>
      </x:c>
      <x:c r="C14" s="28" t="str">
        <x:v>Refill pack</x:v>
      </x:c>
      <x:c r="D14" s="28" t="str">
        <x:v>Avery</x:v>
      </x:c>
      <x:c r="E14" s="55" t="d">
        <x:v>2026-10-19T00:00:00.000Z</x:v>
      </x:c>
      <x:c r="F14" s="67" t="n">
        <x:v>300</x:v>
      </x:c>
      <x:c r="G14" s="67" t="n">
        <x:v>220</x:v>
      </x:c>
      <x:c r="H14" s="67" t="n">
        <x:f>F14-G14</x:f>
        <x:v>80</x:v>
      </x:c>
      <x:c r="I14" s="80" t="n">
        <x:f>IF(F14=0,"n.a.",G14/F14)</x:f>
        <x:v>0.7333333333333333</x:v>
      </x:c>
      <x:c r="J14" s="28" t="str">
        <x:v>Rush order</x:v>
      </x:c>
    </x:row>
    <x:row r="15" ht="24" customHeight="1">
      <x:c r="A15" s="32" t="str">
        <x:v>SYN-007</x:v>
      </x:c>
      <x:c r="B15" s="32" t="str">
        <x:v>Paper Kite</x:v>
      </x:c>
      <x:c r="C15" s="32" t="str">
        <x:v>Desk set</x:v>
      </x:c>
      <x:c r="D15" s="32" t="str">
        <x:v>Blair</x:v>
      </x:c>
      <x:c r="E15" s="56" t="d">
        <x:v>2026-10-20T00:00:00.000Z</x:v>
      </x:c>
      <x:c r="F15" s="68" t="n">
        <x:v>75</x:v>
      </x:c>
      <x:c r="G15" s="68" t="n">
        <x:v>0</x:v>
      </x:c>
      <x:c r="H15" s="68" t="n">
        <x:f>F15-G15</x:f>
        <x:v>75</x:v>
      </x:c>
      <x:c r="I15" s="81" t="n">
        <x:f>IF(F15=0,"n.a.",G15/F15)</x:f>
        <x:v>0</x:v>
      </x:c>
      <x:c r="J15" s="32" t="str">
        <x:v>Label check</x:v>
      </x:c>
    </x:row>
    <x:row r="16" ht="28" customHeight="1">
      <x:c r="A16" s="12" t="str">
        <x:v>SYN-008</x:v>
      </x:c>
      <x:c r="B16" s="12" t="str">
        <x:v>Plum Studio</x:v>
      </x:c>
      <x:c r="C16" s="12" t="str">
        <x:v>Sample box</x:v>
      </x:c>
      <x:c r="D16" s="12" t="str">
        <x:v>Casey</x:v>
      </x:c>
      <x:c r="E16" s="51" t="d">
        <x:v>2026-10-21T00:00:00.000Z</x:v>
      </x:c>
      <x:c r="F16" s="63" t="n">
        <x:v>90</x:v>
      </x:c>
      <x:c r="G16" s="63" t="n">
        <x:v>90</x:v>
      </x:c>
      <x:c r="H16" s="63" t="n">
        <x:f>F16-G16</x:f>
        <x:v>0</x:v>
      </x:c>
      <x:c r="I16" s="76" t="n">
        <x:f>IF(F16=0,"n.a.",G16/F16)</x:f>
        <x:v>1</x:v>
      </x:c>
      <x:c r="J16" s="12" t="str"/>
    </x:row>
    <x:row r="17" ht="25" customHeight="1">
      <x:c r="A17" s="36" t="str">
        <x:v>SYN-009</x:v>
      </x:c>
      <x:c r="B17" s="36" t="str">
        <x:v>Cedar Lab</x:v>
      </x:c>
      <x:c r="C17" s="36" t="str">
        <x:v>Starter kit</x:v>
      </x:c>
      <x:c r="D17" s="36" t="str">
        <x:v>Devon</x:v>
      </x:c>
      <x:c r="E17" s="57" t="d">
        <x:v>2026-10-22T00:00:00.000Z</x:v>
      </x:c>
      <x:c r="F17" s="69" t="n">
        <x:v>240</x:v>
      </x:c>
      <x:c r="G17" s="69" t="n">
        <x:v>200</x:v>
      </x:c>
      <x:c r="H17" s="69" t="n">
        <x:f>F17-G17</x:f>
        <x:v>40</x:v>
      </x:c>
      <x:c r="I17" s="82" t="n">
        <x:f>IF(F17=0,"n.a.",G17/F17)</x:f>
        <x:v>0.8333333333333334</x:v>
      </x:c>
      <x:c r="J17" s="36" t="str">
        <x:v>Partial shipment</x:v>
      </x:c>
    </x:row>
    <x:row r="18" ht="31" customHeight="1">
      <x:c r="A18" s="20" t="str">
        <x:v>SYN-010</x:v>
      </x:c>
      <x:c r="B18" s="20" t="str">
        <x:v>Orbit Goods</x:v>
      </x:c>
      <x:c r="C18" s="20" t="str">
        <x:v>Refill pack</x:v>
      </x:c>
      <x:c r="D18" s="20" t="str">
        <x:v>Ellis</x:v>
      </x:c>
      <x:c r="E18" s="53" t="d">
        <x:v>2026-10-23T00:00:00.000Z</x:v>
      </x:c>
      <x:c r="F18" s="65" t="n">
        <x:v>110</x:v>
      </x:c>
      <x:c r="G18" s="65" t="n">
        <x:v>65</x:v>
      </x:c>
      <x:c r="H18" s="65" t="n">
        <x:f>F18-G18</x:f>
        <x:v>45</x:v>
      </x:c>
      <x:c r="I18" s="78" t="n">
        <x:f>IF(F18=0,"n.a.",G18/F18)</x:f>
        <x:v>0.5909090909090909</x:v>
      </x:c>
      <x:c r="J18" s="20" t="str">
        <x:v>New packaging</x:v>
      </x:c>
    </x:row>
    <x:row r="19" ht="24" customHeight="1">
      <x:c r="A19" s="39" t="str">
        <x:v>SYN-011</x:v>
      </x:c>
      <x:c r="B19" s="39" t="str">
        <x:v>Moss Cafe</x:v>
      </x:c>
      <x:c r="C19" s="39" t="str">
        <x:v>Desk set</x:v>
      </x:c>
      <x:c r="D19" s="39" t="str">
        <x:v>Avery</x:v>
      </x:c>
      <x:c r="E19" s="58" t="d">
        <x:v>2026-10-19T00:00:00.000Z</x:v>
      </x:c>
      <x:c r="F19" s="70" t="n">
        <x:v>180</x:v>
      </x:c>
      <x:c r="G19" s="70" t="n">
        <x:v>180</x:v>
      </x:c>
      <x:c r="H19" s="70" t="n">
        <x:f>F19-G19</x:f>
        <x:v>0</x:v>
      </x:c>
      <x:c r="I19" s="83" t="n">
        <x:f>IF(F19=0,"n.a.",G19/F19)</x:f>
        <x:v>1</x:v>
      </x:c>
      <x:c r="J19" s="39" t="str">
        <x:v>Rush order</x:v>
      </x:c>
    </x:row>
    <x:row r="20" ht="28" customHeight="1">
      <x:c r="A20" s="41" t="str">
        <x:v>SYN-012</x:v>
      </x:c>
      <x:c r="B20" s="41" t="str">
        <x:v>Paper Kite</x:v>
      </x:c>
      <x:c r="C20" s="41" t="str">
        <x:v>Sample box</x:v>
      </x:c>
      <x:c r="D20" s="41" t="str">
        <x:v>Blair</x:v>
      </x:c>
      <x:c r="E20" s="59" t="d">
        <x:v>2026-10-20T00:00:00.000Z</x:v>
      </x:c>
      <x:c r="F20" s="71" t="n">
        <x:v>65</x:v>
      </x:c>
      <x:c r="G20" s="71" t="n">
        <x:v>40</x:v>
      </x:c>
      <x:c r="H20" s="71" t="n">
        <x:f>F20-G20</x:f>
        <x:v>25</x:v>
      </x:c>
      <x:c r="I20" s="84" t="n">
        <x:f>IF(F20=0,"n.a.",G20/F20)</x:f>
        <x:v>0.6153846153846154</x:v>
      </x:c>
      <x:c r="J20" s="41" t="str">
        <x:v>Label check</x:v>
      </x:c>
    </x:row>
    <x:row r="21" ht="25" customHeight="1">
      <x:c r="A21" s="45" t="str">
        <x:v>SYN-013</x:v>
      </x:c>
      <x:c r="B21" s="45" t="str">
        <x:v>Plum Studio</x:v>
      </x:c>
      <x:c r="C21" s="45" t="str">
        <x:v>Starter kit</x:v>
      </x:c>
      <x:c r="D21" s="45" t="str">
        <x:v>Casey</x:v>
      </x:c>
      <x:c r="E21" s="60" t="d">
        <x:v>2026-10-21T00:00:00.000Z</x:v>
      </x:c>
      <x:c r="F21" s="72" t="n">
        <x:v>220</x:v>
      </x:c>
      <x:c r="G21" s="72" t="n">
        <x:v>150</x:v>
      </x:c>
      <x:c r="H21" s="72" t="n">
        <x:f>F21-G21</x:f>
        <x:v>70</x:v>
      </x:c>
      <x:c r="I21" s="85" t="n">
        <x:f>IF(F21=0,"n.a.",G21/F21)</x:f>
        <x:v>0.6818181818181818</x:v>
      </x:c>
      <x:c r="J21" s="45" t="str"/>
    </x:row>
    <x:row r="22" ht="31" customHeight="1">
      <x:c r="A22" s="12" t="str">
        <x:v>SYN-014</x:v>
      </x:c>
      <x:c r="B22" s="12" t="str">
        <x:v>Cedar Lab</x:v>
      </x:c>
      <x:c r="C22" s="12" t="str">
        <x:v>Refill pack</x:v>
      </x:c>
      <x:c r="D22" s="12" t="str">
        <x:v>Devon</x:v>
      </x:c>
      <x:c r="E22" s="51" t="d">
        <x:v>2026-10-22T00:00:00.000Z</x:v>
      </x:c>
      <x:c r="F22" s="63" t="n">
        <x:v>95</x:v>
      </x:c>
      <x:c r="G22" s="63" t="n">
        <x:v>95</x:v>
      </x:c>
      <x:c r="H22" s="63" t="n">
        <x:f>F22-G22</x:f>
        <x:v>0</x:v>
      </x:c>
      <x:c r="I22" s="76" t="n">
        <x:f>IF(F22=0,"n.a.",G22/F22)</x:f>
        <x:v>1</x:v>
      </x:c>
      <x:c r="J22" s="12" t="str">
        <x:v>Partial shipment</x:v>
      </x:c>
    </x:row>
    <x:row r="23" ht="24" customHeight="1">
      <x:c r="A23" s="17" t="str">
        <x:v>SYN-015</x:v>
      </x:c>
      <x:c r="B23" s="17" t="str">
        <x:v>Orbit Goods</x:v>
      </x:c>
      <x:c r="C23" s="17" t="str">
        <x:v>Desk set</x:v>
      </x:c>
      <x:c r="D23" s="17" t="str">
        <x:v>Ellis</x:v>
      </x:c>
      <x:c r="E23" s="52" t="d">
        <x:v>2026-10-23T00:00:00.000Z</x:v>
      </x:c>
      <x:c r="F23" s="64" t="n">
        <x:v>150</x:v>
      </x:c>
      <x:c r="G23" s="64" t="n">
        <x:v>80</x:v>
      </x:c>
      <x:c r="H23" s="64" t="n">
        <x:f>F23-G23</x:f>
        <x:v>70</x:v>
      </x:c>
      <x:c r="I23" s="77" t="n">
        <x:f>IF(F23=0,"n.a.",G23/F23)</x:f>
        <x:v>0.5333333333333333</x:v>
      </x:c>
      <x:c r="J23" s="17" t="str">
        <x:v>New packaging</x:v>
      </x:c>
    </x:row>
    <x:row r="24" ht="28" customHeight="1">
      <x:c r="A24" s="48" t="str">
        <x:v>SYN-016</x:v>
      </x:c>
      <x:c r="B24" s="48" t="str">
        <x:v>Moss Cafe</x:v>
      </x:c>
      <x:c r="C24" s="48" t="str">
        <x:v>Sample box</x:v>
      </x:c>
      <x:c r="D24" s="48" t="str">
        <x:v>Avery</x:v>
      </x:c>
      <x:c r="E24" s="61" t="d">
        <x:v>2026-10-19T00:00:00.000Z</x:v>
      </x:c>
      <x:c r="F24" s="73" t="n">
        <x:v>130</x:v>
      </x:c>
      <x:c r="G24" s="73" t="n">
        <x:v>120</x:v>
      </x:c>
      <x:c r="H24" s="73" t="n">
        <x:f>F24-G24</x:f>
        <x:v>10</x:v>
      </x:c>
      <x:c r="I24" s="86" t="n">
        <x:f>IF(F24=0,"n.a.",G24/F24)</x:f>
        <x:v>0.9230769230769231</x:v>
      </x:c>
      <x:c r="J24" s="48" t="str">
        <x:v>Rush order</x:v>
      </x:c>
    </x:row>
    <x:row r="25" ht="25" customHeight="1">
      <x:c r="A25" s="25" t="str">
        <x:v>SYN-017</x:v>
      </x:c>
      <x:c r="B25" s="25" t="str">
        <x:v>Paper Kite</x:v>
      </x:c>
      <x:c r="C25" s="25" t="str">
        <x:v>Starter kit</x:v>
      </x:c>
      <x:c r="D25" s="25" t="str">
        <x:v>Blair</x:v>
      </x:c>
      <x:c r="E25" s="54" t="d">
        <x:v>2026-10-20T00:00:00.000Z</x:v>
      </x:c>
      <x:c r="F25" s="66" t="n">
        <x:v>80</x:v>
      </x:c>
      <x:c r="G25" s="66" t="n">
        <x:v>50</x:v>
      </x:c>
      <x:c r="H25" s="66" t="n">
        <x:f>F25-G25</x:f>
        <x:v>30</x:v>
      </x:c>
      <x:c r="I25" s="79" t="n">
        <x:f>IF(F25=0,"n.a.",G25/F25)</x:f>
        <x:v>0.625</x:v>
      </x:c>
      <x:c r="J25" s="25" t="str">
        <x:v>Label check</x:v>
      </x:c>
    </x:row>
    <x:row r="26" ht="31" customHeight="1">
      <x:c r="A26" s="41" t="str">
        <x:v>SYN-018</x:v>
      </x:c>
      <x:c r="B26" s="41" t="str">
        <x:v>Plum Studio</x:v>
      </x:c>
      <x:c r="C26" s="41" t="str">
        <x:v>Refill pack</x:v>
      </x:c>
      <x:c r="D26" s="41" t="str">
        <x:v>Casey</x:v>
      </x:c>
      <x:c r="E26" s="59" t="d">
        <x:v>2026-10-21T00:00:00.000Z</x:v>
      </x:c>
      <x:c r="F26" s="71" t="n">
        <x:v>260</x:v>
      </x:c>
      <x:c r="G26" s="71" t="n">
        <x:v>230</x:v>
      </x:c>
      <x:c r="H26" s="71" t="n">
        <x:f>F26-G26</x:f>
        <x:v>30</x:v>
      </x:c>
      <x:c r="I26" s="84" t="n">
        <x:f>IF(F26=0,"n.a.",G26/F26)</x:f>
        <x:v>0.8846153846153846</x:v>
      </x:c>
      <x:c r="J26" s="41" t="str"/>
    </x:row>
    <x:row r="27" ht="24" customHeight="1">
      <x:c r="A27" s="32" t="str">
        <x:v>SYN-019</x:v>
      </x:c>
      <x:c r="B27" s="32" t="str">
        <x:v>Cedar Lab</x:v>
      </x:c>
      <x:c r="C27" s="32" t="str">
        <x:v>Desk set</x:v>
      </x:c>
      <x:c r="D27" s="32" t="str">
        <x:v>Devon</x:v>
      </x:c>
      <x:c r="E27" s="56" t="d">
        <x:v>2026-10-22T00:00:00.000Z</x:v>
      </x:c>
      <x:c r="F27" s="68" t="n">
        <x:v>105</x:v>
      </x:c>
      <x:c r="G27" s="68" t="n">
        <x:v>105</x:v>
      </x:c>
      <x:c r="H27" s="68" t="n">
        <x:f>F27-G27</x:f>
        <x:v>0</x:v>
      </x:c>
      <x:c r="I27" s="81" t="n">
        <x:f>IF(F27=0,"n.a.",G27/F27)</x:f>
        <x:v>1</x:v>
      </x:c>
      <x:c r="J27" s="32" t="str">
        <x:v>Partial shipment</x:v>
      </x:c>
    </x:row>
    <x:row r="28" ht="28" customHeight="1">
      <x:c r="A28" s="12" t="str">
        <x:v>SYN-020</x:v>
      </x:c>
      <x:c r="B28" s="12" t="str">
        <x:v>Orbit Goods</x:v>
      </x:c>
      <x:c r="C28" s="12" t="str">
        <x:v>Sample box</x:v>
      </x:c>
      <x:c r="D28" s="12" t="str">
        <x:v>Ellis</x:v>
      </x:c>
      <x:c r="E28" s="51" t="d">
        <x:v>2026-10-23T00:00:00.000Z</x:v>
      </x:c>
      <x:c r="F28" s="63" t="n">
        <x:v>175</x:v>
      </x:c>
      <x:c r="G28" s="63" t="n">
        <x:v>100</x:v>
      </x:c>
      <x:c r="H28" s="63" t="n">
        <x:f>F28-G28</x:f>
        <x:v>75</x:v>
      </x:c>
      <x:c r="I28" s="76" t="n">
        <x:f>IF(F28=0,"n.a.",G28/F28)</x:f>
        <x:v>0.5714285714285714</x:v>
      </x:c>
      <x:c r="J28" s="12" t="str">
        <x:v>New packaging</x:v>
      </x:c>
    </x:row>
    <x:row r="29" ht="24" customHeight="1">
      <x:c r="A29" s="2"/>
      <x:c r="B29" s="2"/>
      <x:c r="C29" s="2"/>
      <x:c r="D29" s="2"/>
      <x:c r="E29" s="2"/>
      <x:c r="F29" s="74"/>
      <x:c r="G29" s="74"/>
      <x:c r="H29" s="74"/>
      <x:c r="I29" s="87"/>
      <x:c r="J29" s="2"/>
    </x:row>
    <x:row r="30" ht="30" customHeight="1">
      <x:c r="A30" s="99" t="str">
        <x:v>TOTAL</x:v>
      </x:c>
      <x:c r="B30" s="99"/>
      <x:c r="C30" s="99"/>
      <x:c r="D30" s="99"/>
      <x:c r="E30" s="99"/>
      <x:c r="F30" s="100" t="n">
        <x:f>SUM(F9:F28)</x:f>
        <x:v>2885</x:v>
      </x:c>
      <x:c r="G30" s="100" t="n">
        <x:f>SUM(G9:G28)</x:f>
        <x:v>2215</x:v>
      </x:c>
      <x:c r="H30" s="100" t="n">
        <x:f>SUM(H9:H28)</x:f>
        <x:v>670</x:v>
      </x:c>
      <x:c r="I30" s="101" t="n">
        <x:f>G30/F30</x:f>
        <x:v>0.7677642980935875</x:v>
      </x:c>
      <x:c r="J30" s="99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24" customHeight="1">
      <x:c r="A32" s="2" t="str">
        <x:v>All organizations, people and records are fictional.</x:v>
      </x:c>
      <x:c r="B32" s="2"/>
      <x:c r="C32" s="2"/>
      <x:c r="D32" s="2"/>
      <x:c r="E32" s="2"/>
      <x:c r="F32" s="2"/>
      <x:c r="G32" s="2"/>
      <x:c r="H32" s="2"/>
      <x:c r="I32" s="2"/>
      <x:c r="J32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F500"/>
  </x:sheetPr>
  <x:sheetViews>
    <x:sheetView showGridLines="1" workbookViewId="0"/>
  </x:sheetViews>
  <x:sheetFormatPr defaultRowHeight="15"/>
  <x:cols>
    <x:col min="1" max="1" width="15" hidden="0" customWidth="1"/>
    <x:col min="2" max="2" width="21" hidden="0" customWidth="1"/>
    <x:col min="3" max="3" width="19" hidden="0" customWidth="1"/>
    <x:col min="4" max="4" width="15" hidden="0" customWidth="1"/>
    <x:col min="5" max="5" width="16" hidden="0" customWidth="1"/>
    <x:col min="6" max="6" width="14" hidden="0" customWidth="1"/>
    <x:col min="7" max="7" width="14" hidden="0" customWidth="1"/>
    <x:col min="8" max="8" width="18" hidden="0" customWidth="1"/>
  </x:cols>
  <x:sheetData>
    <x:row r="1" ht="34" customHeight="1">
      <x:c r="A1" s="4" t="str">
        <x:v>TEAM capacity v7 FINAL</x:v>
      </x:c>
      <x:c r="B1" s="4"/>
      <x:c r="C1" s="4"/>
      <x:c r="D1" s="4"/>
      <x:c r="E1" s="4"/>
      <x:c r="F1" s="4"/>
      <x:c r="G1" s="4"/>
      <x:c r="H1" s="4"/>
    </x:row>
    <x:row r="2" ht="21" customHeight="1">
      <x:c r="A2" s="5" t="str">
        <x:v>SYNTHETIC DATA. Week of October 19, 2026.</x:v>
      </x:c>
      <x:c r="B2" s="5"/>
      <x:c r="C2" s="5"/>
      <x:c r="D2" s="5"/>
      <x:c r="E2" s="5"/>
      <x:c r="F2" s="5"/>
      <x:c r="G2" s="5"/>
      <x:c r="H2" s="5"/>
    </x:row>
    <x:row r="3" ht="21" customHeight="1">
      <x:c r="A3" s="5"/>
      <x:c r="B3" s="5"/>
      <x:c r="C3" s="5"/>
      <x:c r="D3" s="5"/>
      <x:c r="E3" s="5"/>
      <x:c r="F3" s="5"/>
      <x:c r="G3" s="5"/>
      <x:c r="H3" s="5"/>
    </x:row>
    <x:row r="4" ht="24" customHeight="1">
      <x:c r="A4" s="146" t="str">
        <x:v>Planned hours</x:v>
      </x:c>
      <x:c r="B4" s="146"/>
      <x:c r="C4" s="146"/>
      <x:c r="D4" s="146" t="str">
        <x:v>Assigned hours</x:v>
      </x:c>
      <x:c r="E4" s="146"/>
      <x:c r="F4" s="146"/>
      <x:c r="G4" s="146" t="str">
        <x:v>Spare hours</x:v>
      </x:c>
      <x:c r="H4" s="146"/>
    </x:row>
    <x:row r="5" ht="24" customHeight="1">
      <x:c r="A5" s="145" t="n">
        <x:f>C19-D19</x:f>
        <x:v>364</x:v>
      </x:c>
      <x:c r="B5" s="145"/>
      <x:c r="C5" s="145"/>
      <x:c r="D5" s="145" t="n">
        <x:f>E19</x:f>
        <x:v>325</x:v>
      </x:c>
      <x:c r="E5" s="145"/>
      <x:c r="F5" s="145"/>
      <x:c r="G5" s="145" t="n">
        <x:f>F19</x:f>
        <x:v>39</x:v>
      </x:c>
      <x:c r="H5" s="145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36" customHeight="1">
      <x:c r="A7" s="124" t="str">
        <x:v>Teammate</x:v>
      </x:c>
      <x:c r="B7" s="124" t="str">
        <x:v>Workstream</x:v>
      </x:c>
      <x:c r="C7" s="125" t="str">
        <x:v>Capacity (h)</x:v>
      </x:c>
      <x:c r="D7" s="125" t="str">
        <x:v>Leave (h)</x:v>
      </x:c>
      <x:c r="E7" s="125" t="str">
        <x:v>Assigned (h)</x:v>
      </x:c>
      <x:c r="F7" s="124" t="str">
        <x:v>Spare (h)</x:v>
      </x:c>
      <x:c r="G7" s="124" t="str">
        <x:v>Load</x:v>
      </x:c>
      <x:c r="H7" s="124" t="str">
        <x:v>Status</x:v>
      </x:c>
    </x:row>
    <x:row r="8" ht="30" customHeight="1">
      <x:c r="A8" s="109" t="str">
        <x:v>Avery</x:v>
      </x:c>
      <x:c r="B8" s="109" t="str">
        <x:v>Packing</x:v>
      </x:c>
      <x:c r="C8" s="129" t="n">
        <x:v>40</x:v>
      </x:c>
      <x:c r="D8" s="129" t="n">
        <x:v>0</x:v>
      </x:c>
      <x:c r="E8" s="129" t="n">
        <x:v>34</x:v>
      </x:c>
      <x:c r="F8" s="129" t="n">
        <x:f>C8-D8-E8</x:f>
        <x:v>6</x:v>
      </x:c>
      <x:c r="G8" s="137" t="n">
        <x:f>IF(C8-D8=0,"n.a.",E8/(C8-D8))</x:f>
        <x:v>0.85</x:v>
      </x:c>
      <x:c r="H8" s="109" t="str">
        <x:f>IF(F8&lt;0,"Overbooked",IF(F8=0,"Full","Available"))</x:f>
        <x:v>Available</x:v>
      </x:c>
    </x:row>
    <x:row r="9" ht="25" customHeight="1">
      <x:c r="A9" s="111" t="str">
        <x:v>Blair</x:v>
      </x:c>
      <x:c r="B9" s="111" t="str">
        <x:v>Dispatch</x:v>
      </x:c>
      <x:c r="C9" s="130" t="n">
        <x:v>40</x:v>
      </x:c>
      <x:c r="D9" s="130" t="n">
        <x:v>8</x:v>
      </x:c>
      <x:c r="E9" s="130" t="n">
        <x:v>36</x:v>
      </x:c>
      <x:c r="F9" s="130" t="n">
        <x:f>C9-D9-E9</x:f>
        <x:v>-4</x:v>
      </x:c>
      <x:c r="G9" s="138" t="n">
        <x:f>IF(C9-D9=0,"n.a.",E9/(C9-D9))</x:f>
        <x:v>1.125</x:v>
      </x:c>
      <x:c r="H9" s="111" t="str">
        <x:f>IF(F9&lt;0,"Overbooked",IF(F9=0,"Full","Available"))</x:f>
        <x:v>Overbooked</x:v>
      </x:c>
    </x:row>
    <x:row r="10" ht="33" customHeight="1">
      <x:c r="A10" s="114" t="str">
        <x:v>Casey</x:v>
      </x:c>
      <x:c r="B10" s="114" t="str">
        <x:v>Support</x:v>
      </x:c>
      <x:c r="C10" s="131" t="n">
        <x:v>40</x:v>
      </x:c>
      <x:c r="D10" s="131" t="n">
        <x:v>0</x:v>
      </x:c>
      <x:c r="E10" s="131" t="n">
        <x:v>40</x:v>
      </x:c>
      <x:c r="F10" s="131" t="n">
        <x:f>C10-D10-E10</x:f>
        <x:v>0</x:v>
      </x:c>
      <x:c r="G10" s="139" t="n">
        <x:f>IF(C10-D10=0,"n.a.",E10/(C10-D10))</x:f>
        <x:v>1</x:v>
      </x:c>
      <x:c r="H10" s="114" t="str">
        <x:f>IF(F10&lt;0,"Overbooked",IF(F10=0,"Full","Available"))</x:f>
        <x:v>Full</x:v>
      </x:c>
    </x:row>
    <x:row r="11" ht="30" customHeight="1">
      <x:c r="A11" s="116" t="str">
        <x:v>Devon</x:v>
      </x:c>
      <x:c r="B11" s="116" t="str">
        <x:v>Quality</x:v>
      </x:c>
      <x:c r="C11" s="132" t="n">
        <x:v>40</x:v>
      </x:c>
      <x:c r="D11" s="132" t="n">
        <x:v>4</x:v>
      </x:c>
      <x:c r="E11" s="132" t="n">
        <x:v>28</x:v>
      </x:c>
      <x:c r="F11" s="132" t="n">
        <x:f>C11-D11-E11</x:f>
        <x:v>8</x:v>
      </x:c>
      <x:c r="G11" s="140" t="n">
        <x:f>IF(C11-D11=0,"n.a.",E11/(C11-D11))</x:f>
        <x:v>0.7777777777777778</x:v>
      </x:c>
      <x:c r="H11" s="116" t="str">
        <x:f>IF(F11&lt;0,"Overbooked",IF(F11=0,"Full","Available"))</x:f>
        <x:v>Available</x:v>
      </x:c>
    </x:row>
    <x:row r="12" ht="25" customHeight="1">
      <x:c r="A12" s="119" t="str">
        <x:v>Ellis</x:v>
      </x:c>
      <x:c r="B12" s="119" t="str">
        <x:v>Packing</x:v>
      </x:c>
      <x:c r="C12" s="133" t="n">
        <x:v>40</x:v>
      </x:c>
      <x:c r="D12" s="133" t="n">
        <x:v>0</x:v>
      </x:c>
      <x:c r="E12" s="133" t="n">
        <x:v>43</x:v>
      </x:c>
      <x:c r="F12" s="133" t="n">
        <x:f>C12-D12-E12</x:f>
        <x:v>-3</x:v>
      </x:c>
      <x:c r="G12" s="141" t="n">
        <x:f>IF(C12-D12=0,"n.a.",E12/(C12-D12))</x:f>
        <x:v>1.075</x:v>
      </x:c>
      <x:c r="H12" s="119" t="str">
        <x:f>IF(F12&lt;0,"Overbooked",IF(F12=0,"Full","Available"))</x:f>
        <x:v>Overbooked</x:v>
      </x:c>
    </x:row>
    <x:row r="13" ht="33" customHeight="1">
      <x:c r="A13" s="121" t="str">
        <x:v>Finley</x:v>
      </x:c>
      <x:c r="B13" s="121" t="str">
        <x:v>Dispatch</x:v>
      </x:c>
      <x:c r="C13" s="134" t="n">
        <x:v>40</x:v>
      </x:c>
      <x:c r="D13" s="134" t="n">
        <x:v>0</x:v>
      </x:c>
      <x:c r="E13" s="134" t="n">
        <x:v>31</x:v>
      </x:c>
      <x:c r="F13" s="134" t="n">
        <x:f>C13-D13-E13</x:f>
        <x:v>9</x:v>
      </x:c>
      <x:c r="G13" s="142" t="n">
        <x:f>IF(C13-D13=0,"n.a.",E13/(C13-D13))</x:f>
        <x:v>0.775</x:v>
      </x:c>
      <x:c r="H13" s="121" t="str">
        <x:f>IF(F13&lt;0,"Overbooked",IF(F13=0,"Full","Available"))</x:f>
        <x:v>Available</x:v>
      </x:c>
    </x:row>
    <x:row r="14" ht="30" customHeight="1">
      <x:c r="A14" s="109" t="str">
        <x:v>Gray</x:v>
      </x:c>
      <x:c r="B14" s="109" t="str">
        <x:v>Support</x:v>
      </x:c>
      <x:c r="C14" s="129" t="n">
        <x:v>40</x:v>
      </x:c>
      <x:c r="D14" s="129" t="n">
        <x:v>16</x:v>
      </x:c>
      <x:c r="E14" s="129" t="n">
        <x:v>20</x:v>
      </x:c>
      <x:c r="F14" s="129" t="n">
        <x:f>C14-D14-E14</x:f>
        <x:v>4</x:v>
      </x:c>
      <x:c r="G14" s="137" t="n">
        <x:f>IF(C14-D14=0,"n.a.",E14/(C14-D14))</x:f>
        <x:v>0.8333333333333334</x:v>
      </x:c>
      <x:c r="H14" s="109" t="str">
        <x:f>IF(F14&lt;0,"Overbooked",IF(F14=0,"Full","Available"))</x:f>
        <x:v>Available</x:v>
      </x:c>
    </x:row>
    <x:row r="15" ht="25" customHeight="1">
      <x:c r="A15" s="111" t="str">
        <x:v>Harper</x:v>
      </x:c>
      <x:c r="B15" s="111" t="str">
        <x:v>Quality</x:v>
      </x:c>
      <x:c r="C15" s="130" t="n">
        <x:v>40</x:v>
      </x:c>
      <x:c r="D15" s="130" t="n">
        <x:v>0</x:v>
      </x:c>
      <x:c r="E15" s="130" t="n">
        <x:v>38</x:v>
      </x:c>
      <x:c r="F15" s="130" t="n">
        <x:f>C15-D15-E15</x:f>
        <x:v>2</x:v>
      </x:c>
      <x:c r="G15" s="138" t="n">
        <x:f>IF(C15-D15=0,"n.a.",E15/(C15-D15))</x:f>
        <x:v>0.95</x:v>
      </x:c>
      <x:c r="H15" s="111" t="str">
        <x:f>IF(F15&lt;0,"Overbooked",IF(F15=0,"Full","Available"))</x:f>
        <x:v>Available</x:v>
      </x:c>
    </x:row>
    <x:row r="16" ht="33" customHeight="1">
      <x:c r="A16" s="114" t="str">
        <x:v>Indigo</x:v>
      </x:c>
      <x:c r="B16" s="114" t="str">
        <x:v>Packing</x:v>
      </x:c>
      <x:c r="C16" s="131" t="n">
        <x:v>40</x:v>
      </x:c>
      <x:c r="D16" s="131" t="n">
        <x:v>0</x:v>
      </x:c>
      <x:c r="E16" s="131" t="n">
        <x:v>25</x:v>
      </x:c>
      <x:c r="F16" s="131" t="n">
        <x:f>C16-D16-E16</x:f>
        <x:v>15</x:v>
      </x:c>
      <x:c r="G16" s="139" t="n">
        <x:f>IF(C16-D16=0,"n.a.",E16/(C16-D16))</x:f>
        <x:v>0.625</x:v>
      </x:c>
      <x:c r="H16" s="114" t="str">
        <x:f>IF(F16&lt;0,"Overbooked",IF(F16=0,"Full","Available"))</x:f>
        <x:v>Available</x:v>
      </x:c>
    </x:row>
    <x:row r="17" ht="30" customHeight="1">
      <x:c r="A17" s="116" t="str">
        <x:v>Jules</x:v>
      </x:c>
      <x:c r="B17" s="116" t="str">
        <x:v>Dispatch</x:v>
      </x:c>
      <x:c r="C17" s="132" t="n">
        <x:v>40</x:v>
      </x:c>
      <x:c r="D17" s="132" t="n">
        <x:v>8</x:v>
      </x:c>
      <x:c r="E17" s="132" t="n">
        <x:v>30</x:v>
      </x:c>
      <x:c r="F17" s="132" t="n">
        <x:f>C17-D17-E17</x:f>
        <x:v>2</x:v>
      </x:c>
      <x:c r="G17" s="140" t="n">
        <x:f>IF(C17-D17=0,"n.a.",E17/(C17-D17))</x:f>
        <x:v>0.9375</x:v>
      </x:c>
      <x:c r="H17" s="116" t="str">
        <x:f>IF(F17&lt;0,"Overbooked",IF(F17=0,"Full","Available"))</x:f>
        <x:v>Available</x:v>
      </x:c>
    </x:row>
    <x:row r="18" ht="24" customHeight="1">
      <x:c r="A18" s="2"/>
      <x:c r="B18" s="2"/>
      <x:c r="C18" s="135"/>
      <x:c r="D18" s="135"/>
      <x:c r="E18" s="135"/>
      <x:c r="F18" s="135"/>
      <x:c r="G18" s="87"/>
      <x:c r="H18" s="2"/>
    </x:row>
    <x:row r="19" ht="32" customHeight="1">
      <x:c r="A19" s="128" t="str">
        <x:v>TOTAL</x:v>
      </x:c>
      <x:c r="B19" s="128"/>
      <x:c r="C19" s="136" t="n">
        <x:f>SUM(C8:C17)</x:f>
        <x:v>400</x:v>
      </x:c>
      <x:c r="D19" s="136" t="n">
        <x:f>SUM(D8:D17)</x:f>
        <x:v>36</x:v>
      </x:c>
      <x:c r="E19" s="136" t="n">
        <x:f>SUM(E8:E17)</x:f>
        <x:v>325</x:v>
      </x:c>
      <x:c r="F19" s="136" t="n">
        <x:f>SUM(F8:F17)</x:f>
        <x:v>39</x:v>
      </x:c>
      <x:c r="G19" s="143" t="n">
        <x:f>E19/(C19-D19)</x:f>
        <x:v>0.8928571428571429</x:v>
      </x:c>
      <x:c r="H19" s="128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" t="str">
        <x:v>Spare hours = capacity less leave and assigned work.</x:v>
      </x:c>
      <x:c r="B21" s="2"/>
      <x:c r="C21" s="2"/>
      <x:c r="D21" s="2"/>
      <x:c r="E21" s="2"/>
      <x:c r="F21" s="2"/>
      <x:c r="G21" s="2"/>
      <x:c r="H21" s="2"/>
    </x:row>
  </x:sheetData>
  <x:conditionalFormatting sqref="F8:F17">
    <x:cfRule type="cellIs" dxfId="0" priority="1" operator="lessThan">
      <x:formula>0</x:formula>
    </x:cfRule>
  </x:conditionalFormatting>
  <x:pageMargins left="0.7" right="0.7" top="0.75" bottom="0.75" header="0.3" footer="0.3"/>
</x:worksheet>
</file>